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Avläsningar" sheetId="1" r:id="rId1"/>
    <sheet name="Grafer" sheetId="2" r:id="rId2"/>
  </sheets>
  <definedNames>
    <definedName name="Year">'Avläsningar'!$B$2</definedName>
  </definedNames>
  <calcPr fullCalcOnLoad="1"/>
</workbook>
</file>

<file path=xl/sharedStrings.xml><?xml version="1.0" encoding="utf-8"?>
<sst xmlns="http://schemas.openxmlformats.org/spreadsheetml/2006/main" count="22" uniqueCount="19">
  <si>
    <t>Dat.</t>
  </si>
  <si>
    <t>Värm.MWh</t>
  </si>
  <si>
    <r>
      <t>Värm. m</t>
    </r>
    <r>
      <rPr>
        <vertAlign val="superscript"/>
        <sz val="10"/>
        <rFont val="Arial"/>
        <family val="2"/>
      </rPr>
      <t>3</t>
    </r>
  </si>
  <si>
    <r>
      <t>Förbr. m</t>
    </r>
    <r>
      <rPr>
        <vertAlign val="superscript"/>
        <sz val="10"/>
        <rFont val="Arial"/>
        <family val="2"/>
      </rPr>
      <t>3</t>
    </r>
  </si>
  <si>
    <r>
      <t>Kallv. m</t>
    </r>
    <r>
      <rPr>
        <vertAlign val="superscript"/>
        <sz val="10"/>
        <rFont val="Arial"/>
        <family val="2"/>
      </rPr>
      <t>3</t>
    </r>
  </si>
  <si>
    <r>
      <t>Förb. m</t>
    </r>
    <r>
      <rPr>
        <vertAlign val="superscript"/>
        <sz val="10"/>
        <rFont val="Arial"/>
        <family val="2"/>
      </rPr>
      <t>3</t>
    </r>
  </si>
  <si>
    <t>El kWh</t>
  </si>
  <si>
    <t>Förbr. kWh</t>
  </si>
  <si>
    <t xml:space="preserve">    </t>
  </si>
  <si>
    <t>Förbr. MWh</t>
  </si>
  <si>
    <t>VÄRME, VATTEN &amp; EL FÖRBRUKNING</t>
  </si>
  <si>
    <t>År</t>
  </si>
  <si>
    <t>perioden</t>
  </si>
  <si>
    <t>Summa förbrukning:</t>
  </si>
  <si>
    <t>Värdet per 31/12 samlas in av ditt gårdsombud personligen. Vänligen gör mätarna tillgängliga i god tid innan.</t>
  </si>
  <si>
    <t>Värden som står i fet stil är de som ska rapporteras till gårdsombudet på separat lapp (delas ut).</t>
  </si>
  <si>
    <t>Effektivitet</t>
  </si>
  <si>
    <r>
      <t>kWh/m</t>
    </r>
    <r>
      <rPr>
        <vertAlign val="superscript"/>
        <sz val="10"/>
        <rFont val="Arial"/>
        <family val="2"/>
      </rPr>
      <t>3</t>
    </r>
  </si>
  <si>
    <t>(medel)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</si>
</sst>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d\-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0">
      <alignment/>
      <protection/>
    </xf>
    <xf numFmtId="164" fontId="3" fillId="0" borderId="0" xfId="50" applyNumberFormat="1" applyFont="1">
      <alignment/>
      <protection/>
    </xf>
    <xf numFmtId="1" fontId="3" fillId="0" borderId="0" xfId="50" applyNumberFormat="1" applyFont="1">
      <alignment/>
      <protection/>
    </xf>
    <xf numFmtId="0" fontId="3" fillId="0" borderId="0" xfId="50" applyFont="1">
      <alignment/>
      <protection/>
    </xf>
    <xf numFmtId="16" fontId="3" fillId="0" borderId="0" xfId="50" applyNumberFormat="1" applyFont="1" applyAlignment="1">
      <alignment horizontal="left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10" xfId="50" applyNumberFormat="1" applyBorder="1">
      <alignment/>
      <protection/>
    </xf>
    <xf numFmtId="0" fontId="2" fillId="0" borderId="10" xfId="50" applyBorder="1">
      <alignment/>
      <protection/>
    </xf>
    <xf numFmtId="164" fontId="2" fillId="0" borderId="10" xfId="51" applyNumberFormat="1" applyFill="1" applyBorder="1">
      <alignment/>
      <protection/>
    </xf>
    <xf numFmtId="164" fontId="2" fillId="0" borderId="10" xfId="50" applyNumberFormat="1" applyFill="1" applyBorder="1">
      <alignment/>
      <protection/>
    </xf>
    <xf numFmtId="0" fontId="2" fillId="33" borderId="10" xfId="50" applyFill="1" applyBorder="1" applyAlignment="1">
      <alignment horizontal="left"/>
      <protection/>
    </xf>
    <xf numFmtId="16" fontId="2" fillId="33" borderId="10" xfId="50" applyNumberFormat="1" applyFill="1" applyBorder="1" applyAlignment="1">
      <alignment horizontal="left"/>
      <protection/>
    </xf>
    <xf numFmtId="164" fontId="2" fillId="33" borderId="10" xfId="50" applyNumberFormat="1" applyFill="1" applyBorder="1">
      <alignment/>
      <protection/>
    </xf>
    <xf numFmtId="1" fontId="2" fillId="33" borderId="10" xfId="50" applyNumberFormat="1" applyFill="1" applyBorder="1">
      <alignment/>
      <protection/>
    </xf>
    <xf numFmtId="164" fontId="2" fillId="33" borderId="10" xfId="50" applyNumberFormat="1" applyFont="1" applyFill="1" applyBorder="1" applyAlignment="1">
      <alignment/>
      <protection/>
    </xf>
    <xf numFmtId="164" fontId="2" fillId="33" borderId="10" xfId="50" applyNumberFormat="1" applyFill="1" applyBorder="1" applyAlignment="1">
      <alignment horizontal="right"/>
      <protection/>
    </xf>
    <xf numFmtId="1" fontId="2" fillId="33" borderId="10" xfId="50" applyNumberFormat="1" applyFill="1" applyBorder="1" applyAlignment="1">
      <alignment horizontal="right"/>
      <protection/>
    </xf>
    <xf numFmtId="164" fontId="2" fillId="33" borderId="10" xfId="50" applyNumberFormat="1" applyFill="1" applyBorder="1" applyAlignment="1">
      <alignment horizontal="center"/>
      <protection/>
    </xf>
    <xf numFmtId="1" fontId="2" fillId="33" borderId="10" xfId="50" applyNumberFormat="1" applyFill="1" applyBorder="1" applyAlignment="1">
      <alignment horizontal="center"/>
      <protection/>
    </xf>
    <xf numFmtId="16" fontId="7" fillId="33" borderId="10" xfId="50" applyNumberFormat="1" applyFont="1" applyFill="1" applyBorder="1" applyAlignment="1">
      <alignment horizontal="left"/>
      <protection/>
    </xf>
    <xf numFmtId="164" fontId="7" fillId="33" borderId="10" xfId="50" applyNumberFormat="1" applyFont="1" applyFill="1" applyBorder="1">
      <alignment/>
      <protection/>
    </xf>
    <xf numFmtId="1" fontId="7" fillId="33" borderId="10" xfId="50" applyNumberFormat="1" applyFont="1" applyFill="1" applyBorder="1">
      <alignment/>
      <protection/>
    </xf>
    <xf numFmtId="0" fontId="7" fillId="33" borderId="10" xfId="50" applyFont="1" applyFill="1" applyBorder="1">
      <alignment/>
      <protection/>
    </xf>
    <xf numFmtId="1" fontId="2" fillId="33" borderId="11" xfId="50" applyNumberFormat="1" applyFill="1" applyBorder="1" applyAlignment="1">
      <alignment horizontal="center"/>
      <protection/>
    </xf>
    <xf numFmtId="0" fontId="2" fillId="0" borderId="12" xfId="50" applyBorder="1">
      <alignment/>
      <protection/>
    </xf>
    <xf numFmtId="0" fontId="2" fillId="0" borderId="0" xfId="50" applyFont="1">
      <alignment/>
      <protection/>
    </xf>
    <xf numFmtId="0" fontId="2" fillId="33" borderId="10" xfId="50" applyFont="1" applyFill="1" applyBorder="1" applyAlignment="1">
      <alignment horizontal="left"/>
      <protection/>
    </xf>
    <xf numFmtId="1" fontId="2" fillId="0" borderId="10" xfId="50" applyNumberFormat="1" applyFill="1" applyBorder="1">
      <alignment/>
      <protection/>
    </xf>
    <xf numFmtId="164" fontId="2" fillId="33" borderId="10" xfId="50" applyNumberFormat="1" applyFont="1" applyFill="1" applyBorder="1" applyAlignment="1">
      <alignment horizontal="right"/>
      <protection/>
    </xf>
    <xf numFmtId="1" fontId="2" fillId="33" borderId="10" xfId="50" applyNumberFormat="1" applyFont="1" applyFill="1" applyBorder="1" applyAlignment="1">
      <alignment horizontal="right"/>
      <protection/>
    </xf>
    <xf numFmtId="1" fontId="2" fillId="33" borderId="11" xfId="50" applyNumberFormat="1" applyFont="1" applyFill="1" applyBorder="1" applyAlignment="1">
      <alignment horizontal="center"/>
      <protection/>
    </xf>
    <xf numFmtId="164" fontId="2" fillId="0" borderId="10" xfId="50" applyNumberFormat="1" applyFill="1" applyBorder="1" applyProtection="1">
      <alignment/>
      <protection/>
    </xf>
    <xf numFmtId="164" fontId="7" fillId="0" borderId="10" xfId="50" applyNumberFormat="1" applyFont="1" applyFill="1" applyBorder="1">
      <alignment/>
      <protection/>
    </xf>
    <xf numFmtId="1" fontId="7" fillId="0" borderId="10" xfId="50" applyNumberFormat="1" applyFont="1" applyBorder="1">
      <alignment/>
      <protection/>
    </xf>
    <xf numFmtId="2" fontId="2" fillId="0" borderId="10" xfId="50" applyNumberFormat="1" applyBorder="1">
      <alignment/>
      <protection/>
    </xf>
    <xf numFmtId="2" fontId="7" fillId="0" borderId="10" xfId="50" applyNumberFormat="1" applyFont="1" applyBorder="1">
      <alignment/>
      <protection/>
    </xf>
    <xf numFmtId="2" fontId="2" fillId="33" borderId="10" xfId="50" applyNumberFormat="1" applyFill="1" applyBorder="1">
      <alignment/>
      <protection/>
    </xf>
    <xf numFmtId="1" fontId="2" fillId="33" borderId="10" xfId="50" applyNumberFormat="1" applyFont="1" applyFill="1" applyBorder="1" applyAlignment="1">
      <alignment horizontal="center"/>
      <protection/>
    </xf>
    <xf numFmtId="164" fontId="2" fillId="0" borderId="0" xfId="50" applyNumberFormat="1" applyFont="1" applyAlignment="1">
      <alignment horizontal="right"/>
      <protection/>
    </xf>
    <xf numFmtId="2" fontId="7" fillId="33" borderId="10" xfId="50" applyNumberFormat="1" applyFont="1" applyFill="1" applyBorder="1">
      <alignment/>
      <protection/>
    </xf>
    <xf numFmtId="164" fontId="2" fillId="0" borderId="10" xfId="50" applyNumberFormat="1" applyFont="1" applyFill="1" applyBorder="1">
      <alignment/>
      <protection/>
    </xf>
    <xf numFmtId="16" fontId="2" fillId="33" borderId="10" xfId="50" applyNumberFormat="1" applyFont="1" applyFill="1" applyBorder="1" applyAlignment="1">
      <alignment horizontal="left"/>
      <protection/>
    </xf>
    <xf numFmtId="0" fontId="2" fillId="34" borderId="0" xfId="50" applyFont="1" applyFill="1" applyAlignment="1">
      <alignment horizontal="center"/>
      <protection/>
    </xf>
    <xf numFmtId="0" fontId="2" fillId="34" borderId="0" xfId="50" applyFill="1" applyAlignment="1">
      <alignment horizontal="center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Comma [0]" xfId="60"/>
    <cellStyle name="Utdata" xfId="61"/>
    <cellStyle name="Currency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Förbrukning Värme, energimängd</a:t>
            </a:r>
          </a:p>
        </c:rich>
      </c:tx>
      <c:layout>
        <c:manualLayout>
          <c:xMode val="factor"/>
          <c:yMode val="factor"/>
          <c:x val="-0.346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925"/>
          <c:w val="0.95125"/>
          <c:h val="0.7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Avläsningar!$A$4:$A$28</c:f>
              <c:strCache>
                <c:ptCount val="25"/>
                <c:pt idx="0">
                  <c:v>40909</c:v>
                </c:pt>
                <c:pt idx="1">
                  <c:v>40923</c:v>
                </c:pt>
                <c:pt idx="2">
                  <c:v>40940</c:v>
                </c:pt>
                <c:pt idx="3">
                  <c:v>40954</c:v>
                </c:pt>
                <c:pt idx="4">
                  <c:v>40969</c:v>
                </c:pt>
                <c:pt idx="5">
                  <c:v>40983</c:v>
                </c:pt>
                <c:pt idx="6">
                  <c:v>41000</c:v>
                </c:pt>
                <c:pt idx="7">
                  <c:v>41014</c:v>
                </c:pt>
                <c:pt idx="8">
                  <c:v>41030</c:v>
                </c:pt>
                <c:pt idx="9">
                  <c:v>41044</c:v>
                </c:pt>
                <c:pt idx="10">
                  <c:v>41061</c:v>
                </c:pt>
                <c:pt idx="11">
                  <c:v>41075</c:v>
                </c:pt>
                <c:pt idx="12">
                  <c:v>41091</c:v>
                </c:pt>
                <c:pt idx="13">
                  <c:v>41105</c:v>
                </c:pt>
                <c:pt idx="14">
                  <c:v>41122</c:v>
                </c:pt>
                <c:pt idx="15">
                  <c:v>41136</c:v>
                </c:pt>
                <c:pt idx="16">
                  <c:v>41153</c:v>
                </c:pt>
                <c:pt idx="17">
                  <c:v>41167</c:v>
                </c:pt>
                <c:pt idx="18">
                  <c:v>41183</c:v>
                </c:pt>
                <c:pt idx="19">
                  <c:v>41197</c:v>
                </c:pt>
                <c:pt idx="20">
                  <c:v>41214</c:v>
                </c:pt>
                <c:pt idx="21">
                  <c:v>41228</c:v>
                </c:pt>
                <c:pt idx="22">
                  <c:v>41244</c:v>
                </c:pt>
                <c:pt idx="23">
                  <c:v>41258</c:v>
                </c:pt>
                <c:pt idx="24">
                  <c:v>41274</c:v>
                </c:pt>
              </c:strCache>
            </c:strRef>
          </c:cat>
          <c:val>
            <c:numRef>
              <c:f>Avläsningar!$C$4:$C$28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0164328"/>
        <c:axId val="47261225"/>
      </c:lineChart>
      <c:cat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 val="autoZero"/>
        <c:auto val="0"/>
        <c:lblOffset val="100"/>
        <c:tickLblSkip val="1"/>
        <c:noMultiLvlLbl val="0"/>
      </c:cat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Förbrukning Värme, flöde</a:t>
            </a:r>
          </a:p>
        </c:rich>
      </c:tx>
      <c:layout>
        <c:manualLayout>
          <c:xMode val="factor"/>
          <c:yMode val="factor"/>
          <c:x val="-0.376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9"/>
          <c:w val="0.95125"/>
          <c:h val="0.75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Avläsningar!$A$4:$A$28</c:f>
              <c:strCache>
                <c:ptCount val="25"/>
                <c:pt idx="0">
                  <c:v>40909</c:v>
                </c:pt>
                <c:pt idx="1">
                  <c:v>40923</c:v>
                </c:pt>
                <c:pt idx="2">
                  <c:v>40940</c:v>
                </c:pt>
                <c:pt idx="3">
                  <c:v>40954</c:v>
                </c:pt>
                <c:pt idx="4">
                  <c:v>40969</c:v>
                </c:pt>
                <c:pt idx="5">
                  <c:v>40983</c:v>
                </c:pt>
                <c:pt idx="6">
                  <c:v>41000</c:v>
                </c:pt>
                <c:pt idx="7">
                  <c:v>41014</c:v>
                </c:pt>
                <c:pt idx="8">
                  <c:v>41030</c:v>
                </c:pt>
                <c:pt idx="9">
                  <c:v>41044</c:v>
                </c:pt>
                <c:pt idx="10">
                  <c:v>41061</c:v>
                </c:pt>
                <c:pt idx="11">
                  <c:v>41075</c:v>
                </c:pt>
                <c:pt idx="12">
                  <c:v>41091</c:v>
                </c:pt>
                <c:pt idx="13">
                  <c:v>41105</c:v>
                </c:pt>
                <c:pt idx="14">
                  <c:v>41122</c:v>
                </c:pt>
                <c:pt idx="15">
                  <c:v>41136</c:v>
                </c:pt>
                <c:pt idx="16">
                  <c:v>41153</c:v>
                </c:pt>
                <c:pt idx="17">
                  <c:v>41167</c:v>
                </c:pt>
                <c:pt idx="18">
                  <c:v>41183</c:v>
                </c:pt>
                <c:pt idx="19">
                  <c:v>41197</c:v>
                </c:pt>
                <c:pt idx="20">
                  <c:v>41214</c:v>
                </c:pt>
                <c:pt idx="21">
                  <c:v>41228</c:v>
                </c:pt>
                <c:pt idx="22">
                  <c:v>41244</c:v>
                </c:pt>
                <c:pt idx="23">
                  <c:v>41258</c:v>
                </c:pt>
                <c:pt idx="24">
                  <c:v>41274</c:v>
                </c:pt>
              </c:strCache>
            </c:strRef>
          </c:cat>
          <c:val>
            <c:numRef>
              <c:f>Avläsningar!$E$4:$E$28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2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 val="autoZero"/>
        <c:auto val="0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Förbrukning kallvatten</a:t>
            </a:r>
          </a:p>
        </c:rich>
      </c:tx>
      <c:layout>
        <c:manualLayout>
          <c:xMode val="factor"/>
          <c:yMode val="factor"/>
          <c:x val="-0.38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5"/>
          <c:w val="0.95125"/>
          <c:h val="0.75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Avläsningar!$A$4:$A$28</c:f>
              <c:strCache>
                <c:ptCount val="25"/>
                <c:pt idx="0">
                  <c:v>40909</c:v>
                </c:pt>
                <c:pt idx="1">
                  <c:v>40923</c:v>
                </c:pt>
                <c:pt idx="2">
                  <c:v>40940</c:v>
                </c:pt>
                <c:pt idx="3">
                  <c:v>40954</c:v>
                </c:pt>
                <c:pt idx="4">
                  <c:v>40969</c:v>
                </c:pt>
                <c:pt idx="5">
                  <c:v>40983</c:v>
                </c:pt>
                <c:pt idx="6">
                  <c:v>41000</c:v>
                </c:pt>
                <c:pt idx="7">
                  <c:v>41014</c:v>
                </c:pt>
                <c:pt idx="8">
                  <c:v>41030</c:v>
                </c:pt>
                <c:pt idx="9">
                  <c:v>41044</c:v>
                </c:pt>
                <c:pt idx="10">
                  <c:v>41061</c:v>
                </c:pt>
                <c:pt idx="11">
                  <c:v>41075</c:v>
                </c:pt>
                <c:pt idx="12">
                  <c:v>41091</c:v>
                </c:pt>
                <c:pt idx="13">
                  <c:v>41105</c:v>
                </c:pt>
                <c:pt idx="14">
                  <c:v>41122</c:v>
                </c:pt>
                <c:pt idx="15">
                  <c:v>41136</c:v>
                </c:pt>
                <c:pt idx="16">
                  <c:v>41153</c:v>
                </c:pt>
                <c:pt idx="17">
                  <c:v>41167</c:v>
                </c:pt>
                <c:pt idx="18">
                  <c:v>41183</c:v>
                </c:pt>
                <c:pt idx="19">
                  <c:v>41197</c:v>
                </c:pt>
                <c:pt idx="20">
                  <c:v>41214</c:v>
                </c:pt>
                <c:pt idx="21">
                  <c:v>41228</c:v>
                </c:pt>
                <c:pt idx="22">
                  <c:v>41244</c:v>
                </c:pt>
                <c:pt idx="23">
                  <c:v>41258</c:v>
                </c:pt>
                <c:pt idx="24">
                  <c:v>41274</c:v>
                </c:pt>
              </c:strCache>
            </c:strRef>
          </c:cat>
          <c:val>
            <c:numRef>
              <c:f>Avläsningar!$H$4:$H$28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auto val="0"/>
        <c:lblOffset val="100"/>
        <c:tickLblSkip val="1"/>
        <c:noMultiLvlLbl val="0"/>
      </c:cat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Förbrukning El</a:t>
            </a:r>
          </a:p>
        </c:rich>
      </c:tx>
      <c:layout>
        <c:manualLayout>
          <c:xMode val="factor"/>
          <c:yMode val="factor"/>
          <c:x val="-0.388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"/>
          <c:w val="0.95125"/>
          <c:h val="0.75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Avläsningar!$A$4:$A$28</c:f>
              <c:strCache>
                <c:ptCount val="25"/>
                <c:pt idx="0">
                  <c:v>40909</c:v>
                </c:pt>
                <c:pt idx="1">
                  <c:v>40923</c:v>
                </c:pt>
                <c:pt idx="2">
                  <c:v>40940</c:v>
                </c:pt>
                <c:pt idx="3">
                  <c:v>40954</c:v>
                </c:pt>
                <c:pt idx="4">
                  <c:v>40969</c:v>
                </c:pt>
                <c:pt idx="5">
                  <c:v>40983</c:v>
                </c:pt>
                <c:pt idx="6">
                  <c:v>41000</c:v>
                </c:pt>
                <c:pt idx="7">
                  <c:v>41014</c:v>
                </c:pt>
                <c:pt idx="8">
                  <c:v>41030</c:v>
                </c:pt>
                <c:pt idx="9">
                  <c:v>41044</c:v>
                </c:pt>
                <c:pt idx="10">
                  <c:v>41061</c:v>
                </c:pt>
                <c:pt idx="11">
                  <c:v>41075</c:v>
                </c:pt>
                <c:pt idx="12">
                  <c:v>41091</c:v>
                </c:pt>
                <c:pt idx="13">
                  <c:v>41105</c:v>
                </c:pt>
                <c:pt idx="14">
                  <c:v>41122</c:v>
                </c:pt>
                <c:pt idx="15">
                  <c:v>41136</c:v>
                </c:pt>
                <c:pt idx="16">
                  <c:v>41153</c:v>
                </c:pt>
                <c:pt idx="17">
                  <c:v>41167</c:v>
                </c:pt>
                <c:pt idx="18">
                  <c:v>41183</c:v>
                </c:pt>
                <c:pt idx="19">
                  <c:v>41197</c:v>
                </c:pt>
                <c:pt idx="20">
                  <c:v>41214</c:v>
                </c:pt>
                <c:pt idx="21">
                  <c:v>41228</c:v>
                </c:pt>
                <c:pt idx="22">
                  <c:v>41244</c:v>
                </c:pt>
                <c:pt idx="23">
                  <c:v>41258</c:v>
                </c:pt>
                <c:pt idx="24">
                  <c:v>41274</c:v>
                </c:pt>
              </c:strCache>
            </c:strRef>
          </c:cat>
          <c:val>
            <c:numRef>
              <c:f>Avläsningar!$J$4:$J$28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Datum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 val="autoZero"/>
        <c:auto val="0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14</xdr:col>
      <xdr:colOff>200025</xdr:colOff>
      <xdr:row>18</xdr:row>
      <xdr:rowOff>85725</xdr:rowOff>
    </xdr:to>
    <xdr:graphicFrame>
      <xdr:nvGraphicFramePr>
        <xdr:cNvPr id="1" name="Chart 2"/>
        <xdr:cNvGraphicFramePr/>
      </xdr:nvGraphicFramePr>
      <xdr:xfrm>
        <a:off x="47625" y="4762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18</xdr:row>
      <xdr:rowOff>95250</xdr:rowOff>
    </xdr:from>
    <xdr:to>
      <xdr:col>14</xdr:col>
      <xdr:colOff>200025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47625" y="3524250"/>
        <a:ext cx="86868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36</xdr:row>
      <xdr:rowOff>152400</xdr:rowOff>
    </xdr:from>
    <xdr:to>
      <xdr:col>14</xdr:col>
      <xdr:colOff>200025</xdr:colOff>
      <xdr:row>55</xdr:row>
      <xdr:rowOff>19050</xdr:rowOff>
    </xdr:to>
    <xdr:graphicFrame>
      <xdr:nvGraphicFramePr>
        <xdr:cNvPr id="3" name="Chart 4"/>
        <xdr:cNvGraphicFramePr/>
      </xdr:nvGraphicFramePr>
      <xdr:xfrm>
        <a:off x="47625" y="7010400"/>
        <a:ext cx="868680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55</xdr:row>
      <xdr:rowOff>28575</xdr:rowOff>
    </xdr:from>
    <xdr:to>
      <xdr:col>14</xdr:col>
      <xdr:colOff>200025</xdr:colOff>
      <xdr:row>73</xdr:row>
      <xdr:rowOff>95250</xdr:rowOff>
    </xdr:to>
    <xdr:graphicFrame>
      <xdr:nvGraphicFramePr>
        <xdr:cNvPr id="4" name="Chart 5"/>
        <xdr:cNvGraphicFramePr/>
      </xdr:nvGraphicFramePr>
      <xdr:xfrm>
        <a:off x="47625" y="10506075"/>
        <a:ext cx="868680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29" sqref="N29"/>
    </sheetView>
  </sheetViews>
  <sheetFormatPr defaultColWidth="9.140625" defaultRowHeight="15"/>
  <cols>
    <col min="1" max="1" width="12.28125" style="0" bestFit="1" customWidth="1"/>
    <col min="2" max="2" width="10.421875" style="6" bestFit="1" customWidth="1"/>
    <col min="3" max="3" width="10.8515625" style="6" bestFit="1" customWidth="1"/>
    <col min="4" max="5" width="9.140625" style="6" customWidth="1"/>
    <col min="6" max="6" width="12.28125" style="6" bestFit="1" customWidth="1"/>
    <col min="7" max="8" width="9.140625" style="7" customWidth="1"/>
    <col min="10" max="10" width="10.28125" style="7" bestFit="1" customWidth="1"/>
    <col min="11" max="11" width="20.140625" style="1" customWidth="1"/>
  </cols>
  <sheetData>
    <row r="1" spans="1:12" ht="15">
      <c r="A1" s="44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26"/>
      <c r="L1" s="1"/>
    </row>
    <row r="2" spans="1:12" ht="15">
      <c r="A2" s="28" t="s">
        <v>11</v>
      </c>
      <c r="B2" s="29">
        <v>2012</v>
      </c>
      <c r="C2" s="16" t="s">
        <v>9</v>
      </c>
      <c r="D2" s="19"/>
      <c r="E2" s="17" t="s">
        <v>3</v>
      </c>
      <c r="F2" s="30" t="s">
        <v>16</v>
      </c>
      <c r="G2" s="20"/>
      <c r="H2" s="18" t="s">
        <v>5</v>
      </c>
      <c r="I2" s="20"/>
      <c r="J2" s="25" t="s">
        <v>7</v>
      </c>
      <c r="K2" s="26"/>
      <c r="L2" s="1"/>
    </row>
    <row r="3" spans="1:12" ht="15">
      <c r="A3" s="12" t="s">
        <v>0</v>
      </c>
      <c r="B3" s="14" t="s">
        <v>1</v>
      </c>
      <c r="C3" s="16" t="s">
        <v>12</v>
      </c>
      <c r="D3" s="19" t="s">
        <v>2</v>
      </c>
      <c r="E3" s="30" t="s">
        <v>12</v>
      </c>
      <c r="F3" s="39" t="s">
        <v>17</v>
      </c>
      <c r="G3" s="39" t="s">
        <v>4</v>
      </c>
      <c r="H3" s="31" t="s">
        <v>12</v>
      </c>
      <c r="I3" s="20" t="s">
        <v>6</v>
      </c>
      <c r="J3" s="32" t="s">
        <v>12</v>
      </c>
      <c r="K3" s="26"/>
      <c r="L3" s="1"/>
    </row>
    <row r="4" spans="1:12" ht="15">
      <c r="A4" s="13">
        <f>DATE(Year,1,1)</f>
        <v>40909</v>
      </c>
      <c r="B4" s="10"/>
      <c r="C4" s="14">
        <v>0</v>
      </c>
      <c r="D4" s="36">
        <v>0</v>
      </c>
      <c r="E4" s="38">
        <v>0</v>
      </c>
      <c r="F4" s="38"/>
      <c r="G4" s="8">
        <v>0</v>
      </c>
      <c r="H4" s="15">
        <v>0</v>
      </c>
      <c r="I4" s="8">
        <v>0</v>
      </c>
      <c r="J4" s="15">
        <v>0</v>
      </c>
      <c r="L4" s="1"/>
    </row>
    <row r="5" spans="1:12" ht="15">
      <c r="A5" s="13">
        <f>DATE(Year,1,15)</f>
        <v>40923</v>
      </c>
      <c r="B5" s="10"/>
      <c r="C5" s="14">
        <f>IF(B5&lt;&gt;"",B5-B4,"")</f>
      </c>
      <c r="D5" s="36"/>
      <c r="E5" s="38">
        <f aca="true" t="shared" si="0" ref="E5:E28">IF(D5&lt;&gt;"",D5-D4,"")</f>
      </c>
      <c r="F5" s="38">
        <f>IF(AND(C5&lt;&gt;"",E5&lt;&gt;""),C5*1000/E5,"")</f>
      </c>
      <c r="G5" s="8"/>
      <c r="H5" s="15">
        <f>IF(G5&lt;&gt;"",G5-G4,"")</f>
      </c>
      <c r="I5" s="8"/>
      <c r="J5" s="15">
        <f>IF(I5&lt;&gt;"",I5-I4,"")</f>
      </c>
      <c r="L5" s="1"/>
    </row>
    <row r="6" spans="1:12" ht="15">
      <c r="A6" s="13">
        <f>DATE(Year,2,1)</f>
        <v>40940</v>
      </c>
      <c r="B6" s="11"/>
      <c r="C6" s="14">
        <f aca="true" t="shared" si="1" ref="C6:C28">IF(B6&lt;&gt;"",B6-B5,"")</f>
      </c>
      <c r="D6" s="36"/>
      <c r="E6" s="38">
        <f t="shared" si="0"/>
      </c>
      <c r="F6" s="38">
        <f aca="true" t="shared" si="2" ref="F6:F28">IF(AND(C6&lt;&gt;"",E6&lt;&gt;""),C6*1000/E6,"")</f>
      </c>
      <c r="G6" s="8"/>
      <c r="H6" s="15">
        <f aca="true" t="shared" si="3" ref="H6:H28">IF(G6&lt;&gt;"",G6-G5,"")</f>
      </c>
      <c r="I6" s="8"/>
      <c r="J6" s="15">
        <f aca="true" t="shared" si="4" ref="J6:J28">IF(I6&lt;&gt;"",I6-I5,"")</f>
      </c>
      <c r="L6" s="1"/>
    </row>
    <row r="7" spans="1:12" ht="15">
      <c r="A7" s="13">
        <f>DATE(Year,2,15)</f>
        <v>40954</v>
      </c>
      <c r="B7" s="11"/>
      <c r="C7" s="14">
        <f t="shared" si="1"/>
      </c>
      <c r="D7" s="36"/>
      <c r="E7" s="38">
        <f t="shared" si="0"/>
      </c>
      <c r="F7" s="38">
        <f t="shared" si="2"/>
      </c>
      <c r="G7" s="8"/>
      <c r="H7" s="15">
        <f t="shared" si="3"/>
      </c>
      <c r="I7" s="8"/>
      <c r="J7" s="15">
        <f t="shared" si="4"/>
      </c>
      <c r="L7" s="1"/>
    </row>
    <row r="8" spans="1:12" ht="15">
      <c r="A8" s="13">
        <f>DATE(Year,3,1)</f>
        <v>40969</v>
      </c>
      <c r="B8" s="11"/>
      <c r="C8" s="14">
        <f t="shared" si="1"/>
      </c>
      <c r="D8" s="36"/>
      <c r="E8" s="38">
        <f t="shared" si="0"/>
      </c>
      <c r="F8" s="38">
        <f t="shared" si="2"/>
      </c>
      <c r="G8" s="8"/>
      <c r="H8" s="15">
        <f t="shared" si="3"/>
      </c>
      <c r="I8" s="8"/>
      <c r="J8" s="15">
        <f t="shared" si="4"/>
      </c>
      <c r="L8" s="1"/>
    </row>
    <row r="9" spans="1:12" ht="15">
      <c r="A9" s="13">
        <f>DATE(Year,3,15)</f>
        <v>40983</v>
      </c>
      <c r="B9" s="33"/>
      <c r="C9" s="14">
        <f t="shared" si="1"/>
      </c>
      <c r="D9" s="36"/>
      <c r="E9" s="38">
        <f t="shared" si="0"/>
      </c>
      <c r="F9" s="38">
        <f t="shared" si="2"/>
      </c>
      <c r="G9" s="8"/>
      <c r="H9" s="15">
        <f t="shared" si="3"/>
      </c>
      <c r="I9" s="8"/>
      <c r="J9" s="15">
        <f t="shared" si="4"/>
      </c>
      <c r="L9" s="1"/>
    </row>
    <row r="10" spans="1:12" ht="15">
      <c r="A10" s="21">
        <f>DATE(Year,4,1)</f>
        <v>41000</v>
      </c>
      <c r="B10" s="11"/>
      <c r="C10" s="14">
        <f t="shared" si="1"/>
      </c>
      <c r="D10" s="36"/>
      <c r="E10" s="38">
        <f t="shared" si="0"/>
      </c>
      <c r="F10" s="38">
        <f t="shared" si="2"/>
      </c>
      <c r="G10" s="8"/>
      <c r="H10" s="15">
        <f t="shared" si="3"/>
      </c>
      <c r="I10" s="8"/>
      <c r="J10" s="15">
        <f t="shared" si="4"/>
      </c>
      <c r="L10" s="1"/>
    </row>
    <row r="11" spans="1:12" ht="15">
      <c r="A11" s="13">
        <f>DATE(Year,4,15)</f>
        <v>41014</v>
      </c>
      <c r="B11" s="11"/>
      <c r="C11" s="14">
        <f t="shared" si="1"/>
      </c>
      <c r="D11" s="36"/>
      <c r="E11" s="38">
        <f t="shared" si="0"/>
      </c>
      <c r="F11" s="38">
        <f t="shared" si="2"/>
      </c>
      <c r="G11" s="8"/>
      <c r="H11" s="15">
        <f t="shared" si="3"/>
      </c>
      <c r="I11" s="8"/>
      <c r="J11" s="15">
        <f t="shared" si="4"/>
      </c>
      <c r="L11" s="1"/>
    </row>
    <row r="12" spans="1:12" ht="15">
      <c r="A12" s="43">
        <f>DATE(Year,5,1)</f>
        <v>41030</v>
      </c>
      <c r="B12" s="34"/>
      <c r="C12" s="14">
        <f t="shared" si="1"/>
      </c>
      <c r="D12" s="37"/>
      <c r="E12" s="38">
        <f t="shared" si="0"/>
      </c>
      <c r="F12" s="38">
        <f t="shared" si="2"/>
      </c>
      <c r="G12" s="35"/>
      <c r="H12" s="15">
        <f t="shared" si="3"/>
      </c>
      <c r="I12" s="8"/>
      <c r="J12" s="15">
        <f t="shared" si="4"/>
      </c>
      <c r="L12" s="1"/>
    </row>
    <row r="13" spans="1:12" ht="15">
      <c r="A13" s="13">
        <f>DATE(Year,5,15)</f>
        <v>41044</v>
      </c>
      <c r="B13" s="11"/>
      <c r="C13" s="14">
        <f t="shared" si="1"/>
      </c>
      <c r="D13" s="36"/>
      <c r="E13" s="38">
        <f t="shared" si="0"/>
      </c>
      <c r="F13" s="38">
        <f t="shared" si="2"/>
      </c>
      <c r="G13" s="8"/>
      <c r="H13" s="15">
        <f t="shared" si="3"/>
      </c>
      <c r="I13" s="8"/>
      <c r="J13" s="15">
        <f t="shared" si="4"/>
      </c>
      <c r="L13" s="1"/>
    </row>
    <row r="14" spans="1:12" ht="15">
      <c r="A14" s="21">
        <f>DATE(Year,6,1)</f>
        <v>41061</v>
      </c>
      <c r="B14" s="11"/>
      <c r="C14" s="14">
        <f t="shared" si="1"/>
      </c>
      <c r="D14" s="36"/>
      <c r="E14" s="38">
        <f t="shared" si="0"/>
      </c>
      <c r="F14" s="38">
        <f t="shared" si="2"/>
      </c>
      <c r="G14" s="8"/>
      <c r="H14" s="15">
        <f t="shared" si="3"/>
      </c>
      <c r="I14" s="8"/>
      <c r="J14" s="15">
        <f t="shared" si="4"/>
      </c>
      <c r="L14" s="1"/>
    </row>
    <row r="15" spans="1:12" ht="15">
      <c r="A15" s="13">
        <f>DATE(Year,6,15)</f>
        <v>41075</v>
      </c>
      <c r="B15" s="42"/>
      <c r="C15" s="14">
        <f t="shared" si="1"/>
      </c>
      <c r="D15" s="36"/>
      <c r="E15" s="38">
        <f t="shared" si="0"/>
      </c>
      <c r="F15" s="38">
        <f t="shared" si="2"/>
      </c>
      <c r="G15" s="8"/>
      <c r="H15" s="15">
        <f t="shared" si="3"/>
      </c>
      <c r="I15" s="8"/>
      <c r="J15" s="15">
        <f t="shared" si="4"/>
      </c>
      <c r="L15" s="1"/>
    </row>
    <row r="16" spans="1:12" ht="15">
      <c r="A16" s="13">
        <f>DATE(Year,7,1)</f>
        <v>41091</v>
      </c>
      <c r="B16" s="11"/>
      <c r="C16" s="14">
        <f t="shared" si="1"/>
      </c>
      <c r="D16" s="36"/>
      <c r="E16" s="38">
        <f t="shared" si="0"/>
      </c>
      <c r="F16" s="38">
        <f t="shared" si="2"/>
      </c>
      <c r="G16" s="8"/>
      <c r="H16" s="15">
        <f t="shared" si="3"/>
      </c>
      <c r="I16" s="8"/>
      <c r="J16" s="15">
        <f t="shared" si="4"/>
      </c>
      <c r="L16" s="1"/>
    </row>
    <row r="17" spans="1:12" ht="15">
      <c r="A17" s="13">
        <f>DATE(Year,7,15)</f>
        <v>41105</v>
      </c>
      <c r="B17" s="11"/>
      <c r="C17" s="14">
        <f t="shared" si="1"/>
      </c>
      <c r="D17" s="36"/>
      <c r="E17" s="38">
        <f t="shared" si="0"/>
      </c>
      <c r="F17" s="38">
        <f t="shared" si="2"/>
      </c>
      <c r="G17" s="8"/>
      <c r="H17" s="15">
        <f t="shared" si="3"/>
      </c>
      <c r="I17" s="8"/>
      <c r="J17" s="15">
        <f t="shared" si="4"/>
      </c>
      <c r="L17" s="1"/>
    </row>
    <row r="18" spans="1:13" ht="15">
      <c r="A18" s="13">
        <f>DATE(Year,8,1)</f>
        <v>41122</v>
      </c>
      <c r="B18" s="11"/>
      <c r="C18" s="14">
        <f t="shared" si="1"/>
      </c>
      <c r="D18" s="36"/>
      <c r="E18" s="38">
        <f t="shared" si="0"/>
      </c>
      <c r="F18" s="38">
        <f t="shared" si="2"/>
      </c>
      <c r="G18" s="8"/>
      <c r="H18" s="15">
        <f t="shared" si="3"/>
      </c>
      <c r="I18" s="8"/>
      <c r="J18" s="15">
        <f t="shared" si="4"/>
      </c>
      <c r="L18" s="1"/>
      <c r="M18" s="1"/>
    </row>
    <row r="19" spans="1:13" ht="15">
      <c r="A19" s="13">
        <f>DATE(Year,8,15)</f>
        <v>41136</v>
      </c>
      <c r="B19" s="11"/>
      <c r="C19" s="14">
        <f t="shared" si="1"/>
      </c>
      <c r="D19" s="36"/>
      <c r="E19" s="38">
        <f t="shared" si="0"/>
      </c>
      <c r="F19" s="38">
        <f t="shared" si="2"/>
      </c>
      <c r="G19" s="8"/>
      <c r="H19" s="15">
        <f t="shared" si="3"/>
      </c>
      <c r="I19" s="8"/>
      <c r="J19" s="15">
        <f t="shared" si="4"/>
      </c>
      <c r="L19" s="1"/>
      <c r="M19" s="1"/>
    </row>
    <row r="20" spans="1:13" ht="15">
      <c r="A20" s="13">
        <f>DATE(Year,9,1)</f>
        <v>41153</v>
      </c>
      <c r="B20" s="11"/>
      <c r="C20" s="14">
        <f t="shared" si="1"/>
      </c>
      <c r="D20" s="36"/>
      <c r="E20" s="38">
        <f t="shared" si="0"/>
      </c>
      <c r="F20" s="38">
        <f t="shared" si="2"/>
      </c>
      <c r="G20" s="8"/>
      <c r="H20" s="15">
        <f t="shared" si="3"/>
      </c>
      <c r="I20" s="8"/>
      <c r="J20" s="15">
        <f t="shared" si="4"/>
      </c>
      <c r="L20" s="1"/>
      <c r="M20" s="1"/>
    </row>
    <row r="21" spans="1:13" ht="15">
      <c r="A21" s="13">
        <f>DATE(Year,9,15)</f>
        <v>41167</v>
      </c>
      <c r="B21" s="11"/>
      <c r="C21" s="14">
        <f t="shared" si="1"/>
      </c>
      <c r="D21" s="36"/>
      <c r="E21" s="38">
        <f t="shared" si="0"/>
      </c>
      <c r="F21" s="38">
        <f t="shared" si="2"/>
      </c>
      <c r="G21" s="8"/>
      <c r="H21" s="15">
        <f t="shared" si="3"/>
      </c>
      <c r="I21" s="8"/>
      <c r="J21" s="15">
        <f t="shared" si="4"/>
      </c>
      <c r="L21" s="1"/>
      <c r="M21" s="1"/>
    </row>
    <row r="22" spans="1:13" ht="15">
      <c r="A22" s="21">
        <f>DATE(Year,10,1)</f>
        <v>41183</v>
      </c>
      <c r="B22" s="34"/>
      <c r="C22" s="14">
        <f t="shared" si="1"/>
      </c>
      <c r="D22" s="37"/>
      <c r="E22" s="38">
        <f t="shared" si="0"/>
      </c>
      <c r="F22" s="38">
        <f t="shared" si="2"/>
      </c>
      <c r="G22" s="35"/>
      <c r="H22" s="15">
        <f t="shared" si="3"/>
      </c>
      <c r="I22" s="8"/>
      <c r="J22" s="15">
        <f t="shared" si="4"/>
      </c>
      <c r="L22" s="1"/>
      <c r="M22" s="1" t="s">
        <v>8</v>
      </c>
    </row>
    <row r="23" spans="1:13" ht="15">
      <c r="A23" s="13">
        <f>DATE(Year,10,15)</f>
        <v>41197</v>
      </c>
      <c r="B23" s="11"/>
      <c r="C23" s="14">
        <f t="shared" si="1"/>
      </c>
      <c r="D23" s="36"/>
      <c r="E23" s="38">
        <f t="shared" si="0"/>
      </c>
      <c r="F23" s="38">
        <f t="shared" si="2"/>
      </c>
      <c r="G23" s="8"/>
      <c r="H23" s="15">
        <f t="shared" si="3"/>
      </c>
      <c r="I23" s="8"/>
      <c r="J23" s="15">
        <f t="shared" si="4"/>
      </c>
      <c r="L23" s="1"/>
      <c r="M23" s="1"/>
    </row>
    <row r="24" spans="1:13" ht="15">
      <c r="A24" s="13">
        <f>DATE(Year,11,1)</f>
        <v>41214</v>
      </c>
      <c r="B24" s="11"/>
      <c r="C24" s="14">
        <f t="shared" si="1"/>
      </c>
      <c r="D24" s="36"/>
      <c r="E24" s="38">
        <f t="shared" si="0"/>
      </c>
      <c r="F24" s="38">
        <f t="shared" si="2"/>
      </c>
      <c r="G24" s="8"/>
      <c r="H24" s="15">
        <f t="shared" si="3"/>
      </c>
      <c r="I24" s="9"/>
      <c r="J24" s="15">
        <f t="shared" si="4"/>
      </c>
      <c r="L24" s="1"/>
      <c r="M24" s="1"/>
    </row>
    <row r="25" spans="1:13" ht="15">
      <c r="A25" s="13">
        <f>DATE(Year,11,15)</f>
        <v>41228</v>
      </c>
      <c r="B25" s="11"/>
      <c r="C25" s="14">
        <f t="shared" si="1"/>
      </c>
      <c r="D25" s="36"/>
      <c r="E25" s="38">
        <f t="shared" si="0"/>
      </c>
      <c r="F25" s="38">
        <f t="shared" si="2"/>
      </c>
      <c r="G25" s="8"/>
      <c r="H25" s="15">
        <f t="shared" si="3"/>
      </c>
      <c r="I25" s="9"/>
      <c r="J25" s="15">
        <f t="shared" si="4"/>
      </c>
      <c r="L25" s="1"/>
      <c r="M25" s="1"/>
    </row>
    <row r="26" spans="1:13" ht="15">
      <c r="A26" s="13">
        <f>DATE(Year,12,1)</f>
        <v>41244</v>
      </c>
      <c r="B26" s="11"/>
      <c r="C26" s="14">
        <f t="shared" si="1"/>
      </c>
      <c r="D26" s="36"/>
      <c r="E26" s="38">
        <f t="shared" si="0"/>
      </c>
      <c r="F26" s="38">
        <f t="shared" si="2"/>
      </c>
      <c r="G26" s="8"/>
      <c r="H26" s="15">
        <f t="shared" si="3"/>
      </c>
      <c r="I26" s="9"/>
      <c r="J26" s="15">
        <f t="shared" si="4"/>
      </c>
      <c r="L26" s="1"/>
      <c r="M26" s="1"/>
    </row>
    <row r="27" spans="1:13" ht="15">
      <c r="A27" s="13">
        <f>DATE(Year,12,15)</f>
        <v>41258</v>
      </c>
      <c r="B27" s="11"/>
      <c r="C27" s="14">
        <f t="shared" si="1"/>
      </c>
      <c r="D27" s="36"/>
      <c r="E27" s="38">
        <f t="shared" si="0"/>
      </c>
      <c r="F27" s="38">
        <f t="shared" si="2"/>
      </c>
      <c r="G27" s="8"/>
      <c r="H27" s="15">
        <f t="shared" si="3"/>
      </c>
      <c r="I27" s="9"/>
      <c r="J27" s="15">
        <f t="shared" si="4"/>
      </c>
      <c r="L27" s="1"/>
      <c r="M27" s="1"/>
    </row>
    <row r="28" spans="1:13" ht="15">
      <c r="A28" s="21">
        <f>DATE(Year,12,31)</f>
        <v>41274</v>
      </c>
      <c r="B28" s="34"/>
      <c r="C28" s="14">
        <f t="shared" si="1"/>
      </c>
      <c r="D28" s="37"/>
      <c r="E28" s="38">
        <f t="shared" si="0"/>
      </c>
      <c r="F28" s="38">
        <f t="shared" si="2"/>
      </c>
      <c r="G28" s="35"/>
      <c r="H28" s="15">
        <f t="shared" si="3"/>
      </c>
      <c r="I28" s="9"/>
      <c r="J28" s="15">
        <f t="shared" si="4"/>
      </c>
      <c r="L28" s="1"/>
      <c r="M28" s="1"/>
    </row>
    <row r="29" spans="1:13" ht="15">
      <c r="A29" s="21" t="s">
        <v>13</v>
      </c>
      <c r="B29" s="22"/>
      <c r="C29" s="22">
        <f>SUM(C4:C28)</f>
        <v>0</v>
      </c>
      <c r="D29" s="22"/>
      <c r="E29" s="41">
        <f>SUM(E4:E28)</f>
        <v>0</v>
      </c>
      <c r="F29" s="41">
        <f>IF(AND(C29&lt;&gt;"",E7&lt;&gt;""),C29*1000/E29,"")</f>
      </c>
      <c r="G29" s="23"/>
      <c r="H29" s="23">
        <f>SUM(H4:H28)</f>
        <v>0</v>
      </c>
      <c r="I29" s="24"/>
      <c r="J29" s="23">
        <f>SUM(J4:J28)</f>
        <v>0</v>
      </c>
      <c r="L29" s="1"/>
      <c r="M29" s="1"/>
    </row>
    <row r="30" spans="1:13" ht="15">
      <c r="A30" s="5"/>
      <c r="B30" s="2"/>
      <c r="C30" s="2"/>
      <c r="D30" s="2"/>
      <c r="E30" s="2"/>
      <c r="F30" s="40" t="s">
        <v>18</v>
      </c>
      <c r="G30" s="3"/>
      <c r="H30" s="3"/>
      <c r="I30" s="3"/>
      <c r="J30" s="3"/>
      <c r="L30" s="4"/>
      <c r="M30" s="4"/>
    </row>
    <row r="31" s="1" customFormat="1" ht="12.75">
      <c r="A31" s="27" t="s">
        <v>15</v>
      </c>
    </row>
    <row r="32" s="1" customFormat="1" ht="12.75">
      <c r="A32" s="27" t="s">
        <v>14</v>
      </c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sheetProtection password="FD2F" sheet="1" objects="1" scenarios="1"/>
  <protectedRanges>
    <protectedRange sqref="B2 B4:B28 D4:D28 G4:G28 I4:I28" name="Inmatning"/>
  </protectedRanges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5"/>
  <sheetData/>
  <sheetProtection password="FD2F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M</dc:creator>
  <cp:keywords/>
  <dc:description/>
  <cp:lastModifiedBy>Macke</cp:lastModifiedBy>
  <cp:lastPrinted>2008-11-02T17:52:28Z</cp:lastPrinted>
  <dcterms:created xsi:type="dcterms:W3CDTF">2008-10-25T16:39:54Z</dcterms:created>
  <dcterms:modified xsi:type="dcterms:W3CDTF">2012-10-14T14:21:46Z</dcterms:modified>
  <cp:category/>
  <cp:version/>
  <cp:contentType/>
  <cp:contentStatus/>
</cp:coreProperties>
</file>